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yS\Dropbox\www\subdomains\Resources\Panasonic\PDFs\"/>
    </mc:Choice>
  </mc:AlternateContent>
  <xr:revisionPtr revIDLastSave="0" documentId="8_{0A11D006-AA10-448A-A2BC-5C7499DFB58C}" xr6:coauthVersionLast="45" xr6:coauthVersionMax="45" xr10:uidLastSave="{00000000-0000-0000-0000-000000000000}"/>
  <bookViews>
    <workbookView xWindow="825" yWindow="900" windowWidth="22560" windowHeight="14535" firstSheet="1" activeTab="1" xr2:uid="{00000000-000D-0000-FFFF-FFFF00000000}"/>
  </bookViews>
  <sheets>
    <sheet name="calculator moto" sheetId="33" state="hidden" r:id="rId1"/>
    <sheet name="calculator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4" l="1"/>
  <c r="G17" i="34"/>
  <c r="K17" i="34" s="1"/>
  <c r="L17" i="34" s="1"/>
  <c r="E11" i="34"/>
  <c r="F23" i="34" l="1"/>
  <c r="O23" i="34" s="1"/>
  <c r="E23" i="34"/>
  <c r="N23" i="34" s="1"/>
  <c r="H18" i="34"/>
  <c r="E18" i="34"/>
  <c r="F18" i="34" s="1"/>
  <c r="H17" i="34"/>
  <c r="E17" i="34"/>
  <c r="F17" i="34" s="1"/>
  <c r="G16" i="34"/>
  <c r="E16" i="34"/>
  <c r="F16" i="34" s="1"/>
  <c r="G15" i="34"/>
  <c r="E15" i="34"/>
  <c r="F15" i="34" s="1"/>
  <c r="G14" i="34"/>
  <c r="E14" i="34"/>
  <c r="F14" i="34" s="1"/>
  <c r="G13" i="34"/>
  <c r="E13" i="34"/>
  <c r="F13" i="34" s="1"/>
  <c r="G12" i="34"/>
  <c r="E12" i="34"/>
  <c r="F12" i="34" s="1"/>
  <c r="G11" i="34"/>
  <c r="F11" i="34"/>
  <c r="F21" i="33"/>
  <c r="E21" i="33"/>
  <c r="K21" i="33" s="1"/>
  <c r="K11" i="34" l="1"/>
  <c r="L11" i="34" s="1"/>
  <c r="H11" i="34"/>
  <c r="H12" i="34"/>
  <c r="N12" i="34"/>
  <c r="O12" i="34" s="1"/>
  <c r="K12" i="34"/>
  <c r="L12" i="34" s="1"/>
  <c r="N14" i="34"/>
  <c r="O14" i="34" s="1"/>
  <c r="K14" i="34"/>
  <c r="L14" i="34" s="1"/>
  <c r="K15" i="34"/>
  <c r="L15" i="34" s="1"/>
  <c r="H16" i="34"/>
  <c r="K16" i="34"/>
  <c r="L16" i="34" s="1"/>
  <c r="O21" i="33"/>
  <c r="L21" i="33"/>
  <c r="N11" i="34"/>
  <c r="O11" i="34" s="1"/>
  <c r="H13" i="34"/>
  <c r="H14" i="34"/>
  <c r="H15" i="34"/>
  <c r="K23" i="34"/>
  <c r="L23" i="34"/>
  <c r="N21" i="33"/>
  <c r="G11" i="33" l="1"/>
  <c r="G10" i="33"/>
  <c r="H10" i="33" s="1"/>
  <c r="E10" i="33"/>
  <c r="F10" i="33" s="1"/>
  <c r="N11" i="33" l="1"/>
  <c r="O11" i="33" s="1"/>
  <c r="K11" i="33"/>
  <c r="L11" i="33" s="1"/>
  <c r="G16" i="33"/>
  <c r="H16" i="33" s="1"/>
  <c r="H11" i="33"/>
  <c r="G12" i="33"/>
  <c r="G13" i="33"/>
  <c r="G14" i="33"/>
  <c r="G15" i="33"/>
  <c r="H15" i="33" s="1"/>
  <c r="G9" i="33"/>
  <c r="E13" i="33"/>
  <c r="F13" i="33" s="1"/>
  <c r="E16" i="33"/>
  <c r="F16" i="33" s="1"/>
  <c r="E11" i="33"/>
  <c r="F11" i="33" s="1"/>
  <c r="E12" i="33"/>
  <c r="F12" i="33" s="1"/>
  <c r="E14" i="33"/>
  <c r="F14" i="33" s="1"/>
  <c r="E15" i="33"/>
  <c r="F15" i="33" s="1"/>
  <c r="E9" i="33"/>
  <c r="F9" i="33" s="1"/>
  <c r="N9" i="33" l="1"/>
  <c r="O9" i="33" s="1"/>
  <c r="K9" i="33"/>
  <c r="L9" i="33" s="1"/>
  <c r="H14" i="33"/>
  <c r="K14" i="33"/>
  <c r="L14" i="33" s="1"/>
  <c r="H13" i="33"/>
  <c r="K13" i="33"/>
  <c r="L13" i="33" s="1"/>
  <c r="H12" i="33"/>
  <c r="N12" i="33"/>
  <c r="O12" i="33" s="1"/>
  <c r="K12" i="33"/>
  <c r="L12" i="33" s="1"/>
  <c r="H9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Y.Tomikura</author>
  </authors>
  <commentList>
    <comment ref="J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32/20=1.6倍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24/20＝1.2倍</t>
        </r>
      </text>
    </comment>
    <comment ref="J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デジタルズーム倍率としては、
36/24＝1.5倍
</t>
        </r>
      </text>
    </comment>
    <comment ref="M1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デジタルズーム倍率としては、
28/24=1.166倍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Y.Tomikura</author>
  </authors>
  <commentList>
    <comment ref="J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32/20=1.6倍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デジタルズーム倍率としては
24/20＝1.2倍</t>
        </r>
      </text>
    </comment>
  </commentList>
</comments>
</file>

<file path=xl/sharedStrings.xml><?xml version="1.0" encoding="utf-8"?>
<sst xmlns="http://schemas.openxmlformats.org/spreadsheetml/2006/main" count="162" uniqueCount="36">
  <si>
    <t>Panasonic PTZ camera angle of view size calculator</t>
    <phoneticPr fontId="1"/>
  </si>
  <si>
    <t>AS of June 2020</t>
    <phoneticPr fontId="1"/>
  </si>
  <si>
    <t>The value of object distance can be modified manually and then the values of object size will change accordingly.</t>
    <phoneticPr fontId="1"/>
  </si>
  <si>
    <t>Object distance</t>
    <phoneticPr fontId="1"/>
  </si>
  <si>
    <t>m</t>
    <phoneticPr fontId="1"/>
  </si>
  <si>
    <t>Model number of 
Panasonic PTZ camera</t>
    <phoneticPr fontId="1"/>
  </si>
  <si>
    <t>Horizontal angle of view</t>
    <phoneticPr fontId="1"/>
  </si>
  <si>
    <t>Optical  zoom</t>
    <phoneticPr fontId="1"/>
  </si>
  <si>
    <r>
      <rPr>
        <sz val="10"/>
        <rFont val="メイリオ"/>
        <family val="3"/>
        <charset val="128"/>
      </rPr>
      <t>光学</t>
    </r>
    <r>
      <rPr>
        <sz val="10"/>
        <rFont val="Arial"/>
        <family val="2"/>
      </rPr>
      <t>TELE</t>
    </r>
    <r>
      <rPr>
        <sz val="10"/>
        <rFont val="メイリオ"/>
        <family val="3"/>
        <charset val="128"/>
      </rPr>
      <t>倍率</t>
    </r>
    <rPh sb="0" eb="2">
      <t>コウガク</t>
    </rPh>
    <rPh sb="6" eb="8">
      <t>バイリツ</t>
    </rPh>
    <phoneticPr fontId="1"/>
  </si>
  <si>
    <r>
      <t>i.Zoom</t>
    </r>
    <r>
      <rPr>
        <sz val="10"/>
        <rFont val="メイリオ"/>
        <family val="3"/>
        <charset val="128"/>
      </rPr>
      <t>（</t>
    </r>
    <r>
      <rPr>
        <sz val="10"/>
        <rFont val="Arial"/>
        <family val="2"/>
      </rPr>
      <t>FHD)MAX</t>
    </r>
    <r>
      <rPr>
        <sz val="10"/>
        <rFont val="メイリオ"/>
        <family val="3"/>
        <charset val="128"/>
      </rPr>
      <t>倍率</t>
    </r>
    <rPh sb="14" eb="16">
      <t>バイリツ</t>
    </rPh>
    <phoneticPr fontId="1"/>
  </si>
  <si>
    <t>i.Zoom: FHD</t>
    <phoneticPr fontId="1"/>
  </si>
  <si>
    <r>
      <t>i.Zoom</t>
    </r>
    <r>
      <rPr>
        <sz val="10"/>
        <rFont val="メイリオ"/>
        <family val="3"/>
        <charset val="128"/>
      </rPr>
      <t>（</t>
    </r>
    <r>
      <rPr>
        <sz val="10"/>
        <rFont val="Arial"/>
        <family val="2"/>
      </rPr>
      <t>4K)MAX</t>
    </r>
    <r>
      <rPr>
        <sz val="10"/>
        <rFont val="メイリオ"/>
        <family val="3"/>
        <charset val="128"/>
      </rPr>
      <t>倍率</t>
    </r>
    <rPh sb="13" eb="15">
      <t>バイリツ</t>
    </rPh>
    <phoneticPr fontId="1"/>
  </si>
  <si>
    <t>i.Zoom: 4K</t>
    <phoneticPr fontId="1"/>
  </si>
  <si>
    <t>Object size: Wide end</t>
    <phoneticPr fontId="1"/>
  </si>
  <si>
    <t>Object size: Tele end</t>
    <phoneticPr fontId="1"/>
  </si>
  <si>
    <t>Wide (degree)</t>
    <phoneticPr fontId="1"/>
  </si>
  <si>
    <t>Tele (degree)</t>
    <phoneticPr fontId="1"/>
  </si>
  <si>
    <t>Width (m)</t>
    <phoneticPr fontId="1"/>
  </si>
  <si>
    <t>Height (m)</t>
    <phoneticPr fontId="1"/>
  </si>
  <si>
    <t>AW-UE150W/K</t>
    <phoneticPr fontId="1"/>
  </si>
  <si>
    <t>AW-UE100W/K</t>
    <phoneticPr fontId="1"/>
  </si>
  <si>
    <r>
      <rPr>
        <sz val="10"/>
        <rFont val="メイリオ"/>
        <family val="3"/>
        <charset val="128"/>
      </rPr>
      <t>－－</t>
    </r>
    <phoneticPr fontId="1"/>
  </si>
  <si>
    <t>―</t>
    <phoneticPr fontId="1"/>
  </si>
  <si>
    <t>AW-HE130W/K</t>
    <phoneticPr fontId="1"/>
  </si>
  <si>
    <t>AW-UE70W/K</t>
    <phoneticPr fontId="1"/>
  </si>
  <si>
    <t>AW-HE42W/K</t>
    <phoneticPr fontId="1"/>
  </si>
  <si>
    <t>AW-HE40SW/SK/HW/HK</t>
    <phoneticPr fontId="1"/>
  </si>
  <si>
    <t>AW-HE38HW/K</t>
    <phoneticPr fontId="1"/>
  </si>
  <si>
    <t>AW-HR140</t>
    <phoneticPr fontId="1"/>
  </si>
  <si>
    <r>
      <rPr>
        <sz val="10"/>
        <rFont val="メイリオ"/>
        <family val="3"/>
        <charset val="128"/>
      </rPr>
      <t>デジタルズーム</t>
    </r>
    <r>
      <rPr>
        <sz val="10"/>
        <rFont val="Arial"/>
        <family val="2"/>
      </rPr>
      <t>2</t>
    </r>
    <r>
      <rPr>
        <sz val="10"/>
        <rFont val="メイリオ"/>
        <family val="3"/>
        <charset val="128"/>
      </rPr>
      <t>倍時</t>
    </r>
    <rPh sb="8" eb="9">
      <t>バイ</t>
    </rPh>
    <rPh sb="9" eb="10">
      <t>ジ</t>
    </rPh>
    <phoneticPr fontId="1"/>
  </si>
  <si>
    <t>2x Digital Zoom</t>
    <phoneticPr fontId="1"/>
  </si>
  <si>
    <r>
      <rPr>
        <sz val="10"/>
        <rFont val="メイリオ"/>
        <family val="3"/>
        <charset val="128"/>
      </rPr>
      <t>デジタルズーム</t>
    </r>
    <r>
      <rPr>
        <sz val="10"/>
        <rFont val="Arial"/>
        <family val="2"/>
      </rPr>
      <t>4</t>
    </r>
    <r>
      <rPr>
        <sz val="10"/>
        <rFont val="メイリオ"/>
        <family val="3"/>
        <charset val="128"/>
      </rPr>
      <t>倍時</t>
    </r>
    <rPh sb="8" eb="9">
      <t>バイ</t>
    </rPh>
    <rPh sb="9" eb="10">
      <t>ジ</t>
    </rPh>
    <phoneticPr fontId="1"/>
  </si>
  <si>
    <t>4x Digital Zoom</t>
    <phoneticPr fontId="1"/>
  </si>
  <si>
    <t>AW-UE4WG/KG*</t>
    <phoneticPr fontId="1"/>
  </si>
  <si>
    <t>* LDC (Lens Distortion Correction): Off</t>
    <phoneticPr fontId="1"/>
  </si>
  <si>
    <t>AS of August 2020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</si>
</sst>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sz val="10"/>
      <name val="メイリオ"/>
      <family val="3"/>
      <charset val="128"/>
    </font>
    <font>
      <i/>
      <sz val="8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5" fillId="3" borderId="15" xfId="0" applyFont="1" applyFill="1" applyBorder="1" applyAlignment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left" vertical="center" inden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5" xfId="0" applyNumberFormat="1" applyFont="1" applyFill="1" applyBorder="1" applyAlignment="1" applyProtection="1">
      <alignment horizontal="center" vertical="center"/>
      <protection hidden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8" xfId="0" applyNumberFormat="1" applyFont="1" applyFill="1" applyBorder="1" applyAlignment="1" applyProtection="1">
      <alignment horizontal="center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6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horizontal="right" vertical="center" indent="1"/>
    </xf>
    <xf numFmtId="0" fontId="3" fillId="0" borderId="17" xfId="0" applyFont="1" applyFill="1" applyBorder="1" applyAlignment="1">
      <alignment horizontal="left" vertical="center" wrapText="1" inden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2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left" vertical="center" wrapText="1" indent="1"/>
    </xf>
    <xf numFmtId="0" fontId="3" fillId="0" borderId="0" xfId="0" quotePrefix="1" applyFont="1" applyAlignment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  <protection hidden="1"/>
    </xf>
    <xf numFmtId="2" fontId="3" fillId="2" borderId="5" xfId="0" applyNumberFormat="1" applyFont="1" applyFill="1" applyBorder="1" applyAlignment="1" applyProtection="1">
      <alignment horizontal="center" vertical="center"/>
      <protection hidden="1"/>
    </xf>
    <xf numFmtId="2" fontId="3" fillId="2" borderId="7" xfId="0" applyNumberFormat="1" applyFont="1" applyFill="1" applyBorder="1" applyAlignment="1" applyProtection="1">
      <alignment horizontal="center" vertical="center"/>
      <protection hidden="1"/>
    </xf>
    <xf numFmtId="2" fontId="3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vertical="center"/>
    </xf>
    <xf numFmtId="2" fontId="3" fillId="2" borderId="8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37" xfId="0" applyNumberFormat="1" applyFont="1" applyFill="1" applyBorder="1" applyAlignment="1" applyProtection="1">
      <alignment horizontal="center" vertical="center"/>
      <protection hidden="1"/>
    </xf>
    <xf numFmtId="2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4" fillId="7" borderId="32" xfId="0" applyFont="1" applyFill="1" applyBorder="1" applyAlignment="1" applyProtection="1">
      <alignment horizontal="center" vertical="center"/>
      <protection locked="0"/>
    </xf>
    <xf numFmtId="0" fontId="14" fillId="7" borderId="33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1</xdr:row>
      <xdr:rowOff>243603</xdr:rowOff>
    </xdr:from>
    <xdr:to>
      <xdr:col>6</xdr:col>
      <xdr:colOff>167302</xdr:colOff>
      <xdr:row>1</xdr:row>
      <xdr:rowOff>1640116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93105" y="743666"/>
          <a:ext cx="4460697" cy="1396513"/>
          <a:chOff x="10144124" y="767478"/>
          <a:chExt cx="5377478" cy="1396513"/>
        </a:xfrm>
      </xdr:grpSpPr>
      <xdr:sp macro="" textlink="">
        <xdr:nvSpPr>
          <xdr:cNvPr id="2" name="Line 5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36245" y="1940937"/>
            <a:ext cx="2640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8633" y="1757697"/>
            <a:ext cx="1158868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distance</a:t>
            </a:r>
          </a:p>
        </xdr:txBody>
      </xdr:sp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1476"/>
          <a:stretch/>
        </xdr:blipFill>
        <xdr:spPr>
          <a:xfrm>
            <a:off x="14915147" y="1206905"/>
            <a:ext cx="606455" cy="727399"/>
          </a:xfrm>
          <a:prstGeom prst="rect">
            <a:avLst/>
          </a:prstGeom>
        </xdr:spPr>
      </xdr:pic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2298680" y="1102995"/>
            <a:ext cx="2804160" cy="1409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174" t="10216" r="1" b="15997"/>
          <a:stretch/>
        </xdr:blipFill>
        <xdr:spPr>
          <a:xfrm flipH="1">
            <a:off x="11130391" y="1062989"/>
            <a:ext cx="1203156" cy="1101002"/>
          </a:xfrm>
          <a:prstGeom prst="rect">
            <a:avLst/>
          </a:prstGeom>
          <a:effectLst>
            <a:softEdge rad="31750"/>
          </a:effectLst>
        </xdr:spPr>
      </xdr:pic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11223625" y="1114425"/>
            <a:ext cx="3906813" cy="1219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V="1">
            <a:off x="11223625" y="1442085"/>
            <a:ext cx="3902075" cy="4533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V="1">
            <a:off x="12287821" y="1447800"/>
            <a:ext cx="2758451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フローチャート: 手操作入力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flipH="1" flipV="1">
            <a:off x="11208009" y="1107758"/>
            <a:ext cx="1078236" cy="781050"/>
          </a:xfrm>
          <a:prstGeom prst="flowChartManualInpu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Line 8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11142422" y="1012507"/>
            <a:ext cx="1211994" cy="193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9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39447" y="1110924"/>
            <a:ext cx="0" cy="7890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Text Box 11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44124" y="1406156"/>
            <a:ext cx="966483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height</a:t>
            </a:r>
          </a:p>
        </xdr:txBody>
      </xdr:sp>
      <xdr:sp macro="" textlink="">
        <xdr:nvSpPr>
          <xdr:cNvPr id="49" name="Text Box 10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6893" y="767478"/>
            <a:ext cx="1387464" cy="23980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width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160260</xdr:rowOff>
    </xdr:from>
    <xdr:to>
      <xdr:col>14</xdr:col>
      <xdr:colOff>24427</xdr:colOff>
      <xdr:row>6</xdr:row>
      <xdr:rowOff>8960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886574" y="660323"/>
          <a:ext cx="4603572" cy="1396512"/>
          <a:chOff x="10144124" y="767478"/>
          <a:chExt cx="5377478" cy="1396513"/>
        </a:xfrm>
      </xdr:grpSpPr>
      <xdr:sp macro="" textlink="">
        <xdr:nvSpPr>
          <xdr:cNvPr id="3" name="Line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336245" y="1940937"/>
            <a:ext cx="2640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28633" y="1757697"/>
            <a:ext cx="1158868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distance</a:t>
            </a: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1476"/>
          <a:stretch/>
        </xdr:blipFill>
        <xdr:spPr>
          <a:xfrm>
            <a:off x="14915147" y="1206905"/>
            <a:ext cx="606455" cy="727399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12298680" y="1102995"/>
            <a:ext cx="2804160" cy="1409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174" t="10216" r="1" b="15997"/>
          <a:stretch/>
        </xdr:blipFill>
        <xdr:spPr>
          <a:xfrm flipH="1">
            <a:off x="11130391" y="1062989"/>
            <a:ext cx="1203156" cy="1101002"/>
          </a:xfrm>
          <a:prstGeom prst="rect">
            <a:avLst/>
          </a:prstGeom>
          <a:effectLst>
            <a:softEdge rad="31750"/>
          </a:effectLst>
        </xdr:spPr>
      </xdr:pic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1223625" y="1114425"/>
            <a:ext cx="3906813" cy="1219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11223625" y="1442085"/>
            <a:ext cx="3902075" cy="45339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12287821" y="1447800"/>
            <a:ext cx="2758451" cy="2809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フローチャート: 手操作入力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flipH="1" flipV="1">
            <a:off x="11208009" y="1107758"/>
            <a:ext cx="1078236" cy="781050"/>
          </a:xfrm>
          <a:prstGeom prst="flowChartManualInpu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Line 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1142422" y="1012507"/>
            <a:ext cx="1211994" cy="193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9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39447" y="1110924"/>
            <a:ext cx="0" cy="7890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11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44124" y="1406156"/>
            <a:ext cx="966483" cy="20774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lnSpc>
                <a:spcPts val="9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height</a:t>
            </a:r>
          </a:p>
        </xdr:txBody>
      </xdr:sp>
      <xdr:sp macro="" textlink="">
        <xdr:nvSpPr>
          <xdr:cNvPr id="15" name="Text Box 1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6893" y="767478"/>
            <a:ext cx="1387464" cy="23980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>
            <a:spAutoFit/>
          </a:bodyPr>
          <a:lstStyle/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 width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5"/>
  <sheetViews>
    <sheetView showGridLines="0" zoomScale="80" zoomScaleNormal="80" workbookViewId="0"/>
  </sheetViews>
  <sheetFormatPr defaultColWidth="15.5703125" defaultRowHeight="24.95" customHeight="1"/>
  <cols>
    <col min="1" max="1" width="1.5703125" style="2" customWidth="1"/>
    <col min="2" max="2" width="30.5703125" style="2" customWidth="1"/>
    <col min="3" max="8" width="15.5703125" style="2"/>
    <col min="9" max="10" width="15.5703125" style="2" customWidth="1"/>
    <col min="11" max="12" width="15.5703125" style="2"/>
    <col min="13" max="13" width="15.5703125" style="2" customWidth="1"/>
    <col min="14" max="16384" width="15.5703125" style="2"/>
  </cols>
  <sheetData>
    <row r="1" spans="2:15" ht="39.950000000000003" customHeight="1">
      <c r="B1" s="3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5" t="s">
        <v>1</v>
      </c>
    </row>
    <row r="2" spans="2:15" ht="150" customHeight="1">
      <c r="C2" s="3"/>
      <c r="D2" s="3"/>
      <c r="E2" s="4"/>
    </row>
    <row r="3" spans="2:15" ht="24.95" customHeight="1" thickBot="1">
      <c r="B3" s="5" t="s">
        <v>2</v>
      </c>
    </row>
    <row r="4" spans="2:15" ht="24.95" customHeight="1" thickBot="1">
      <c r="B4" s="6" t="s">
        <v>3</v>
      </c>
      <c r="C4" s="7">
        <v>5</v>
      </c>
      <c r="D4" s="8" t="s">
        <v>4</v>
      </c>
    </row>
    <row r="5" spans="2:15" ht="24.95" customHeight="1" thickBot="1">
      <c r="C5" s="3"/>
      <c r="D5" s="3"/>
    </row>
    <row r="6" spans="2:15" ht="24.95" customHeight="1">
      <c r="B6" s="67" t="s">
        <v>5</v>
      </c>
      <c r="C6" s="72" t="s">
        <v>6</v>
      </c>
      <c r="D6" s="73"/>
      <c r="E6" s="62" t="s">
        <v>7</v>
      </c>
      <c r="F6" s="63"/>
      <c r="G6" s="63"/>
      <c r="H6" s="64"/>
      <c r="I6" s="2" t="s">
        <v>8</v>
      </c>
      <c r="J6" s="2" t="s">
        <v>9</v>
      </c>
      <c r="K6" s="70" t="s">
        <v>10</v>
      </c>
      <c r="L6" s="71"/>
      <c r="M6" s="2" t="s">
        <v>11</v>
      </c>
      <c r="N6" s="70" t="s">
        <v>12</v>
      </c>
      <c r="O6" s="71"/>
    </row>
    <row r="7" spans="2:15" ht="24.95" customHeight="1">
      <c r="B7" s="68"/>
      <c r="C7" s="74"/>
      <c r="D7" s="75"/>
      <c r="E7" s="76" t="s">
        <v>13</v>
      </c>
      <c r="F7" s="77"/>
      <c r="G7" s="78" t="s">
        <v>14</v>
      </c>
      <c r="H7" s="79"/>
      <c r="K7" s="65" t="s">
        <v>14</v>
      </c>
      <c r="L7" s="66"/>
      <c r="N7" s="65" t="s">
        <v>14</v>
      </c>
      <c r="O7" s="66"/>
    </row>
    <row r="8" spans="2:15" ht="24.95" customHeight="1" thickBot="1">
      <c r="B8" s="69"/>
      <c r="C8" s="9" t="s">
        <v>15</v>
      </c>
      <c r="D8" s="10" t="s">
        <v>16</v>
      </c>
      <c r="E8" s="11" t="s">
        <v>17</v>
      </c>
      <c r="F8" s="12" t="s">
        <v>18</v>
      </c>
      <c r="G8" s="13" t="s">
        <v>17</v>
      </c>
      <c r="H8" s="14" t="s">
        <v>18</v>
      </c>
      <c r="K8" s="46" t="s">
        <v>17</v>
      </c>
      <c r="L8" s="14" t="s">
        <v>18</v>
      </c>
      <c r="N8" s="46" t="s">
        <v>17</v>
      </c>
      <c r="O8" s="14" t="s">
        <v>18</v>
      </c>
    </row>
    <row r="9" spans="2:15" ht="24.95" customHeight="1">
      <c r="B9" s="31" t="s">
        <v>19</v>
      </c>
      <c r="C9" s="15">
        <v>75.099999999999994</v>
      </c>
      <c r="D9" s="16">
        <v>4</v>
      </c>
      <c r="E9" s="39">
        <f t="shared" ref="E9:E16" si="0">2*$C$4*TAN(RADIANS(C9/2))</f>
        <v>7.6871439881563255</v>
      </c>
      <c r="F9" s="17">
        <f t="shared" ref="F9" si="1">E9/16*9</f>
        <v>4.3240184933379329</v>
      </c>
      <c r="G9" s="17">
        <f t="shared" ref="G9:G16" si="2">2*$C$4*TAN(RADIANS(D9/2))</f>
        <v>0.34920769491747727</v>
      </c>
      <c r="H9" s="18">
        <f t="shared" ref="H9" si="3">G9/16*9</f>
        <v>0.19642932839108096</v>
      </c>
      <c r="I9" s="3">
        <v>20</v>
      </c>
      <c r="J9" s="3">
        <v>32</v>
      </c>
      <c r="K9" s="47">
        <f>G9*I9/J9</f>
        <v>0.21825480932342328</v>
      </c>
      <c r="L9" s="48">
        <f t="shared" ref="L9" si="4">K9/16*9</f>
        <v>0.1227683302444256</v>
      </c>
      <c r="M9" s="3">
        <v>24</v>
      </c>
      <c r="N9" s="47">
        <f>G9*I9/M9</f>
        <v>0.29100641243123104</v>
      </c>
      <c r="O9" s="48">
        <f t="shared" ref="O9" si="5">N9/16*9</f>
        <v>0.16369110699256745</v>
      </c>
    </row>
    <row r="10" spans="2:15" ht="24.95" customHeight="1">
      <c r="B10" s="36" t="s">
        <v>20</v>
      </c>
      <c r="C10" s="37">
        <v>74.099999999999994</v>
      </c>
      <c r="D10" s="38">
        <v>3.3</v>
      </c>
      <c r="E10" s="40">
        <f t="shared" ref="E10" si="6">2*$C$4*TAN(RADIANS(C10/2))</f>
        <v>7.5492315251372357</v>
      </c>
      <c r="F10" s="22">
        <f t="shared" ref="F10" si="7">E10/16*9</f>
        <v>4.2464427328896948</v>
      </c>
      <c r="G10" s="22">
        <f>2*$C$4*TAN(RADIANS(D10/2))</f>
        <v>0.28805896209039566</v>
      </c>
      <c r="H10" s="23">
        <f t="shared" ref="H10" si="8">G10/16*9</f>
        <v>0.16203316617584756</v>
      </c>
      <c r="I10" s="44"/>
      <c r="J10" s="44" t="s">
        <v>21</v>
      </c>
      <c r="K10" s="40" t="s">
        <v>22</v>
      </c>
      <c r="L10" s="23" t="s">
        <v>22</v>
      </c>
      <c r="M10" s="44" t="s">
        <v>21</v>
      </c>
      <c r="N10" s="40" t="s">
        <v>22</v>
      </c>
      <c r="O10" s="23" t="s">
        <v>22</v>
      </c>
    </row>
    <row r="11" spans="2:15" ht="24.95" customHeight="1">
      <c r="B11" s="32" t="s">
        <v>23</v>
      </c>
      <c r="C11" s="19">
        <v>60.2</v>
      </c>
      <c r="D11" s="20">
        <v>3.3</v>
      </c>
      <c r="E11" s="21">
        <f t="shared" si="0"/>
        <v>5.7967972453794427</v>
      </c>
      <c r="F11" s="22">
        <f t="shared" ref="F11:F15" si="9">E11/16*9</f>
        <v>3.2606984505259367</v>
      </c>
      <c r="G11" s="22">
        <f>2*$C$4*TAN(RADIANS(D11/2))</f>
        <v>0.28805896209039566</v>
      </c>
      <c r="H11" s="23">
        <f t="shared" ref="H11:H15" si="10">G11/16*9</f>
        <v>0.16203316617584756</v>
      </c>
      <c r="I11" s="3">
        <v>24</v>
      </c>
      <c r="J11" s="3">
        <v>36</v>
      </c>
      <c r="K11" s="40">
        <f>G11*I11/J11</f>
        <v>0.19203930806026376</v>
      </c>
      <c r="L11" s="23">
        <f t="shared" ref="L11:L14" si="11">K11/16*9</f>
        <v>0.10802211078389837</v>
      </c>
      <c r="M11" s="3">
        <v>28</v>
      </c>
      <c r="N11" s="40">
        <f>G11*I11/M11</f>
        <v>0.2469076817917677</v>
      </c>
      <c r="O11" s="23">
        <f t="shared" ref="O11:O12" si="12">N11/16*9</f>
        <v>0.13888557100786933</v>
      </c>
    </row>
    <row r="12" spans="2:15" ht="24.95" customHeight="1">
      <c r="B12" s="32" t="s">
        <v>24</v>
      </c>
      <c r="C12" s="19">
        <v>65.099999999999994</v>
      </c>
      <c r="D12" s="20">
        <v>3.2</v>
      </c>
      <c r="E12" s="21">
        <f t="shared" si="0"/>
        <v>6.3829778655754135</v>
      </c>
      <c r="F12" s="22">
        <f t="shared" si="9"/>
        <v>3.59042504938617</v>
      </c>
      <c r="G12" s="22">
        <f t="shared" si="2"/>
        <v>0.27932529196587497</v>
      </c>
      <c r="H12" s="23">
        <f t="shared" si="10"/>
        <v>0.15712047673080468</v>
      </c>
      <c r="I12" s="3">
        <v>20</v>
      </c>
      <c r="J12" s="3">
        <v>30</v>
      </c>
      <c r="K12" s="40">
        <f>G12*I12/J12</f>
        <v>0.18621686131058332</v>
      </c>
      <c r="L12" s="23">
        <f t="shared" si="11"/>
        <v>0.10474698448720311</v>
      </c>
      <c r="M12" s="3">
        <v>22</v>
      </c>
      <c r="N12" s="40">
        <f>G12*I12/M12</f>
        <v>0.25393208360534092</v>
      </c>
      <c r="O12" s="23">
        <f t="shared" si="12"/>
        <v>0.14283679702800428</v>
      </c>
    </row>
    <row r="13" spans="2:15" ht="24.95" customHeight="1">
      <c r="B13" s="32" t="s">
        <v>25</v>
      </c>
      <c r="C13" s="19">
        <v>65.099999999999994</v>
      </c>
      <c r="D13" s="20">
        <v>3.2</v>
      </c>
      <c r="E13" s="21">
        <f t="shared" si="0"/>
        <v>6.3829778655754135</v>
      </c>
      <c r="F13" s="22">
        <f t="shared" ref="F13" si="13">E13/16*9</f>
        <v>3.59042504938617</v>
      </c>
      <c r="G13" s="22">
        <f t="shared" si="2"/>
        <v>0.27932529196587497</v>
      </c>
      <c r="H13" s="23">
        <f t="shared" ref="H13" si="14">G13/16*9</f>
        <v>0.15712047673080468</v>
      </c>
      <c r="I13" s="3">
        <v>20</v>
      </c>
      <c r="J13" s="3">
        <v>30</v>
      </c>
      <c r="K13" s="40">
        <f>G13*I13/J13</f>
        <v>0.18621686131058332</v>
      </c>
      <c r="L13" s="23">
        <f t="shared" si="11"/>
        <v>0.10474698448720311</v>
      </c>
      <c r="M13" s="44" t="s">
        <v>21</v>
      </c>
      <c r="N13" s="40" t="s">
        <v>22</v>
      </c>
      <c r="O13" s="23" t="s">
        <v>22</v>
      </c>
    </row>
    <row r="14" spans="2:15" ht="24.95" customHeight="1">
      <c r="B14" s="32" t="s">
        <v>26</v>
      </c>
      <c r="C14" s="19">
        <v>61.6</v>
      </c>
      <c r="D14" s="20">
        <v>2.1</v>
      </c>
      <c r="E14" s="21">
        <f t="shared" si="0"/>
        <v>5.9611964039329743</v>
      </c>
      <c r="F14" s="22">
        <f t="shared" si="9"/>
        <v>3.353172977212298</v>
      </c>
      <c r="G14" s="22">
        <f t="shared" si="2"/>
        <v>0.18328008955697886</v>
      </c>
      <c r="H14" s="23">
        <f t="shared" si="10"/>
        <v>0.10309505037580061</v>
      </c>
      <c r="I14" s="3">
        <v>30</v>
      </c>
      <c r="J14" s="3">
        <v>40</v>
      </c>
      <c r="K14" s="40">
        <f>G14*I14/J14</f>
        <v>0.13746006716773412</v>
      </c>
      <c r="L14" s="23">
        <f t="shared" si="11"/>
        <v>7.7321287781850448E-2</v>
      </c>
      <c r="M14" s="44" t="s">
        <v>21</v>
      </c>
      <c r="N14" s="40" t="s">
        <v>22</v>
      </c>
      <c r="O14" s="23" t="s">
        <v>22</v>
      </c>
    </row>
    <row r="15" spans="2:15" ht="24.95" customHeight="1">
      <c r="B15" s="32" t="s">
        <v>27</v>
      </c>
      <c r="C15" s="19">
        <v>61.6</v>
      </c>
      <c r="D15" s="20">
        <v>2.9</v>
      </c>
      <c r="E15" s="21">
        <f t="shared" si="0"/>
        <v>5.9611964039329743</v>
      </c>
      <c r="F15" s="22">
        <f t="shared" si="9"/>
        <v>3.353172977212298</v>
      </c>
      <c r="G15" s="22">
        <f t="shared" si="2"/>
        <v>0.25312678288156026</v>
      </c>
      <c r="H15" s="23">
        <f t="shared" si="10"/>
        <v>0.14238381537087766</v>
      </c>
      <c r="I15" s="3"/>
      <c r="J15" s="44" t="s">
        <v>21</v>
      </c>
      <c r="K15" s="40" t="s">
        <v>22</v>
      </c>
      <c r="L15" s="23" t="s">
        <v>22</v>
      </c>
      <c r="M15" s="44" t="s">
        <v>21</v>
      </c>
      <c r="N15" s="40" t="s">
        <v>22</v>
      </c>
      <c r="O15" s="23" t="s">
        <v>22</v>
      </c>
    </row>
    <row r="16" spans="2:15" ht="24.95" customHeight="1" thickBot="1">
      <c r="B16" s="33" t="s">
        <v>28</v>
      </c>
      <c r="C16" s="24">
        <v>60.2</v>
      </c>
      <c r="D16" s="25">
        <v>3.3</v>
      </c>
      <c r="E16" s="26">
        <f t="shared" si="0"/>
        <v>5.7967972453794427</v>
      </c>
      <c r="F16" s="27">
        <f>E16/16*9</f>
        <v>3.2606984505259367</v>
      </c>
      <c r="G16" s="27">
        <f t="shared" si="2"/>
        <v>0.28805896209039566</v>
      </c>
      <c r="H16" s="28">
        <f>G16/16*9</f>
        <v>0.16203316617584756</v>
      </c>
      <c r="K16" s="45" t="s">
        <v>22</v>
      </c>
      <c r="L16" s="28" t="s">
        <v>22</v>
      </c>
      <c r="N16" s="45" t="s">
        <v>22</v>
      </c>
      <c r="O16" s="28" t="s">
        <v>22</v>
      </c>
    </row>
    <row r="17" spans="2:15" ht="24.95" customHeight="1" thickBot="1">
      <c r="B17" s="43"/>
      <c r="C17" s="41"/>
      <c r="D17" s="41"/>
      <c r="E17" s="42"/>
      <c r="F17" s="42"/>
      <c r="G17" s="42"/>
      <c r="H17" s="42"/>
    </row>
    <row r="18" spans="2:15" ht="24.95" customHeight="1">
      <c r="B18" s="67" t="s">
        <v>5</v>
      </c>
      <c r="C18" s="72" t="s">
        <v>6</v>
      </c>
      <c r="D18" s="73"/>
      <c r="E18" s="62" t="s">
        <v>7</v>
      </c>
      <c r="F18" s="63"/>
      <c r="G18" s="63"/>
      <c r="H18" s="64"/>
      <c r="J18" s="2" t="s">
        <v>29</v>
      </c>
      <c r="K18" s="70" t="s">
        <v>30</v>
      </c>
      <c r="L18" s="71"/>
      <c r="M18" s="2" t="s">
        <v>31</v>
      </c>
      <c r="N18" s="70" t="s">
        <v>32</v>
      </c>
      <c r="O18" s="71"/>
    </row>
    <row r="19" spans="2:15" ht="24.95" customHeight="1">
      <c r="B19" s="68"/>
      <c r="C19" s="74"/>
      <c r="D19" s="75"/>
      <c r="E19" s="76" t="s">
        <v>13</v>
      </c>
      <c r="F19" s="77"/>
      <c r="G19" s="78" t="s">
        <v>14</v>
      </c>
      <c r="H19" s="79"/>
      <c r="K19" s="80" t="s">
        <v>14</v>
      </c>
      <c r="L19" s="79"/>
      <c r="N19" s="80" t="s">
        <v>14</v>
      </c>
      <c r="O19" s="79"/>
    </row>
    <row r="20" spans="2:15" ht="24.95" customHeight="1" thickBot="1">
      <c r="B20" s="69"/>
      <c r="C20" s="9" t="s">
        <v>15</v>
      </c>
      <c r="D20" s="10" t="s">
        <v>16</v>
      </c>
      <c r="E20" s="11" t="s">
        <v>17</v>
      </c>
      <c r="F20" s="12" t="s">
        <v>18</v>
      </c>
      <c r="G20" s="13" t="s">
        <v>17</v>
      </c>
      <c r="H20" s="14" t="s">
        <v>18</v>
      </c>
      <c r="K20" s="46" t="s">
        <v>17</v>
      </c>
      <c r="L20" s="14" t="s">
        <v>18</v>
      </c>
      <c r="N20" s="46" t="s">
        <v>17</v>
      </c>
      <c r="O20" s="14" t="s">
        <v>18</v>
      </c>
    </row>
    <row r="21" spans="2:15" ht="24.95" customHeight="1" thickBot="1">
      <c r="B21" s="33" t="s">
        <v>33</v>
      </c>
      <c r="C21" s="24">
        <v>111</v>
      </c>
      <c r="D21" s="25">
        <v>75</v>
      </c>
      <c r="E21" s="26">
        <f t="shared" ref="E21" si="15">2*$C$4*TAN(RADIANS(C21/2))</f>
        <v>14.550090286724448</v>
      </c>
      <c r="F21" s="27">
        <f>2*$C$4*TAN(RADIANS(D21/2))</f>
        <v>7.6732698797896042</v>
      </c>
      <c r="G21" s="27" t="s">
        <v>22</v>
      </c>
      <c r="H21" s="28" t="s">
        <v>22</v>
      </c>
      <c r="K21" s="45">
        <f>E21/2</f>
        <v>7.2750451433622239</v>
      </c>
      <c r="L21" s="28">
        <f>F21/2</f>
        <v>3.8366349398948021</v>
      </c>
      <c r="N21" s="45">
        <f>E21/4</f>
        <v>3.6375225716811119</v>
      </c>
      <c r="O21" s="28">
        <f>F21/4</f>
        <v>1.918317469947401</v>
      </c>
    </row>
    <row r="22" spans="2:15" ht="24.95" customHeight="1">
      <c r="B22" s="43" t="s">
        <v>34</v>
      </c>
      <c r="C22" s="41"/>
      <c r="D22" s="41"/>
      <c r="E22" s="42"/>
      <c r="F22" s="42"/>
      <c r="G22" s="42"/>
      <c r="H22" s="42"/>
    </row>
    <row r="30" spans="2:15" ht="24.95" customHeight="1">
      <c r="C30" s="29"/>
      <c r="D30" s="29"/>
    </row>
    <row r="33" spans="2:7" ht="24.95" customHeight="1">
      <c r="B33" s="29"/>
    </row>
    <row r="34" spans="2:7" ht="24.95" customHeight="1">
      <c r="B34" s="29"/>
    </row>
    <row r="35" spans="2:7" ht="24.95" customHeight="1">
      <c r="C35" s="30"/>
      <c r="D35" s="30"/>
      <c r="E35" s="30"/>
      <c r="F35" s="30"/>
      <c r="G35" s="30"/>
    </row>
  </sheetData>
  <mergeCells count="18">
    <mergeCell ref="E7:F7"/>
    <mergeCell ref="G7:H7"/>
    <mergeCell ref="E6:H6"/>
    <mergeCell ref="K7:L7"/>
    <mergeCell ref="B6:B8"/>
    <mergeCell ref="B18:B20"/>
    <mergeCell ref="N6:O6"/>
    <mergeCell ref="N7:O7"/>
    <mergeCell ref="K18:L18"/>
    <mergeCell ref="N18:O18"/>
    <mergeCell ref="C18:D19"/>
    <mergeCell ref="E18:H18"/>
    <mergeCell ref="E19:F19"/>
    <mergeCell ref="G19:H19"/>
    <mergeCell ref="K19:L19"/>
    <mergeCell ref="N19:O19"/>
    <mergeCell ref="K6:L6"/>
    <mergeCell ref="C6:D7"/>
  </mergeCells>
  <phoneticPr fontId="1"/>
  <pageMargins left="0.51181102362204722" right="0.51181102362204722" top="0.74803149606299213" bottom="0.74803149606299213" header="0.31496062992125984" footer="0.31496062992125984"/>
  <pageSetup paperSize="9" scale="74" orientation="portrait" r:id="rId1"/>
  <headerFooter alignWithMargins="0"/>
  <ignoredErrors>
    <ignoredError sqref="G9 G16 G12:G1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37"/>
  <sheetViews>
    <sheetView showGridLines="0" tabSelected="1" zoomScale="80" zoomScaleNormal="80" workbookViewId="0">
      <selection activeCell="D4" sqref="D4:D5"/>
    </sheetView>
  </sheetViews>
  <sheetFormatPr defaultColWidth="15.5703125" defaultRowHeight="24.95" customHeight="1"/>
  <cols>
    <col min="1" max="1" width="1.5703125" style="2" customWidth="1"/>
    <col min="2" max="2" width="30.5703125" style="2" customWidth="1"/>
    <col min="3" max="8" width="15.5703125" style="2"/>
    <col min="9" max="10" width="15.5703125" style="2" hidden="1" customWidth="1"/>
    <col min="11" max="12" width="15.5703125" style="2"/>
    <col min="13" max="13" width="15.5703125" style="2" hidden="1" customWidth="1"/>
    <col min="14" max="16384" width="15.5703125" style="2"/>
  </cols>
  <sheetData>
    <row r="1" spans="2:15" ht="39.950000000000003" customHeight="1">
      <c r="B1" s="3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5" t="s">
        <v>35</v>
      </c>
    </row>
    <row r="2" spans="2:15" ht="24.95" customHeight="1">
      <c r="C2" s="3"/>
      <c r="D2" s="3"/>
      <c r="E2" s="4"/>
    </row>
    <row r="3" spans="2:15" ht="24.95" customHeight="1" thickBot="1">
      <c r="B3" s="5" t="s">
        <v>2</v>
      </c>
      <c r="C3" s="3"/>
      <c r="D3" s="3"/>
      <c r="E3" s="4"/>
    </row>
    <row r="4" spans="2:15" ht="24.95" customHeight="1">
      <c r="B4" s="81" t="s">
        <v>3</v>
      </c>
      <c r="C4" s="83">
        <v>20</v>
      </c>
      <c r="D4" s="85" t="s">
        <v>4</v>
      </c>
    </row>
    <row r="5" spans="2:15" ht="24.95" customHeight="1" thickBot="1">
      <c r="B5" s="82"/>
      <c r="C5" s="84"/>
      <c r="D5" s="86"/>
    </row>
    <row r="6" spans="2:15" ht="24.95" customHeight="1">
      <c r="B6" s="49"/>
      <c r="C6" s="50"/>
      <c r="D6" s="51"/>
    </row>
    <row r="7" spans="2:15" ht="24.95" customHeight="1" thickBot="1">
      <c r="C7" s="3"/>
      <c r="D7" s="3"/>
    </row>
    <row r="8" spans="2:15" ht="24.95" customHeight="1">
      <c r="B8" s="67" t="s">
        <v>5</v>
      </c>
      <c r="C8" s="72" t="s">
        <v>6</v>
      </c>
      <c r="D8" s="73"/>
      <c r="E8" s="62" t="s">
        <v>7</v>
      </c>
      <c r="F8" s="63"/>
      <c r="G8" s="63"/>
      <c r="H8" s="64"/>
      <c r="I8" s="2" t="s">
        <v>8</v>
      </c>
      <c r="J8" s="2" t="s">
        <v>9</v>
      </c>
      <c r="K8" s="70" t="s">
        <v>10</v>
      </c>
      <c r="L8" s="71"/>
      <c r="M8" s="2" t="s">
        <v>11</v>
      </c>
      <c r="N8" s="70" t="s">
        <v>12</v>
      </c>
      <c r="O8" s="71"/>
    </row>
    <row r="9" spans="2:15" ht="24.95" customHeight="1">
      <c r="B9" s="68"/>
      <c r="C9" s="74"/>
      <c r="D9" s="75"/>
      <c r="E9" s="76" t="s">
        <v>13</v>
      </c>
      <c r="F9" s="77"/>
      <c r="G9" s="78" t="s">
        <v>14</v>
      </c>
      <c r="H9" s="79"/>
      <c r="K9" s="65" t="s">
        <v>14</v>
      </c>
      <c r="L9" s="66"/>
      <c r="N9" s="65" t="s">
        <v>14</v>
      </c>
      <c r="O9" s="66"/>
    </row>
    <row r="10" spans="2:15" ht="24.95" customHeight="1" thickBot="1">
      <c r="B10" s="69"/>
      <c r="C10" s="9" t="s">
        <v>15</v>
      </c>
      <c r="D10" s="10" t="s">
        <v>16</v>
      </c>
      <c r="E10" s="11" t="s">
        <v>17</v>
      </c>
      <c r="F10" s="12" t="s">
        <v>18</v>
      </c>
      <c r="G10" s="13" t="s">
        <v>17</v>
      </c>
      <c r="H10" s="14" t="s">
        <v>18</v>
      </c>
      <c r="K10" s="46" t="s">
        <v>17</v>
      </c>
      <c r="L10" s="14" t="s">
        <v>18</v>
      </c>
      <c r="N10" s="46" t="s">
        <v>17</v>
      </c>
      <c r="O10" s="14" t="s">
        <v>18</v>
      </c>
    </row>
    <row r="11" spans="2:15" ht="24.95" customHeight="1">
      <c r="B11" s="31" t="s">
        <v>19</v>
      </c>
      <c r="C11" s="15">
        <v>75.099999999999994</v>
      </c>
      <c r="D11" s="16">
        <v>4</v>
      </c>
      <c r="E11" s="58">
        <f>2*$C$4*TAN(RADIANS(C11/2))</f>
        <v>30.748575952625302</v>
      </c>
      <c r="F11" s="59">
        <f t="shared" ref="F11:F17" si="0">E11/16*9</f>
        <v>17.296073973351731</v>
      </c>
      <c r="G11" s="59">
        <f t="shared" ref="G11:G16" si="1">2*$C$4*TAN(RADIANS(D11/2))</f>
        <v>1.3968307796699091</v>
      </c>
      <c r="H11" s="60">
        <f>G11/16*9</f>
        <v>0.78571731356432384</v>
      </c>
      <c r="I11" s="3">
        <v>20</v>
      </c>
      <c r="J11" s="3">
        <v>32</v>
      </c>
      <c r="K11" s="47">
        <f t="shared" ref="K11:K17" si="2">G11*I11/J11</f>
        <v>0.87301923729369313</v>
      </c>
      <c r="L11" s="48">
        <f t="shared" ref="L11" si="3">K11/16*9</f>
        <v>0.4910733209777024</v>
      </c>
      <c r="M11" s="3">
        <v>24</v>
      </c>
      <c r="N11" s="47">
        <f>G11*I11/M11</f>
        <v>1.1640256497249242</v>
      </c>
      <c r="O11" s="48">
        <f t="shared" ref="O11" si="4">N11/16*9</f>
        <v>0.65476442797026979</v>
      </c>
    </row>
    <row r="12" spans="2:15" ht="24.95" customHeight="1">
      <c r="B12" s="36" t="s">
        <v>20</v>
      </c>
      <c r="C12" s="37">
        <v>74.099999999999994</v>
      </c>
      <c r="D12" s="38">
        <v>3.3</v>
      </c>
      <c r="E12" s="40">
        <f t="shared" ref="E12:E18" si="5">2*$C$4*TAN(RADIANS(C12/2))</f>
        <v>30.196926100548943</v>
      </c>
      <c r="F12" s="22">
        <f t="shared" si="0"/>
        <v>16.985770931558779</v>
      </c>
      <c r="G12" s="22">
        <f>2*$C$4*TAN(RADIANS(D12/2))</f>
        <v>1.1522358483615827</v>
      </c>
      <c r="H12" s="23">
        <f t="shared" ref="H12:H17" si="6">G12/16*9</f>
        <v>0.64813266470339026</v>
      </c>
      <c r="I12" s="44">
        <v>24</v>
      </c>
      <c r="J12" s="44">
        <v>36</v>
      </c>
      <c r="K12" s="47">
        <f t="shared" si="2"/>
        <v>0.76815723224105503</v>
      </c>
      <c r="L12" s="48">
        <f t="shared" ref="L12" si="7">K12/16*9</f>
        <v>0.43208844313559347</v>
      </c>
      <c r="M12" s="3">
        <v>28</v>
      </c>
      <c r="N12" s="47">
        <f>G12*I12/M12</f>
        <v>0.98763072716707079</v>
      </c>
      <c r="O12" s="48">
        <f t="shared" ref="O12" si="8">N12/16*9</f>
        <v>0.55554228403147732</v>
      </c>
    </row>
    <row r="13" spans="2:15" ht="24.95" customHeight="1">
      <c r="B13" s="32" t="s">
        <v>23</v>
      </c>
      <c r="C13" s="19">
        <v>60.2</v>
      </c>
      <c r="D13" s="20">
        <v>3.3</v>
      </c>
      <c r="E13" s="21">
        <f t="shared" si="5"/>
        <v>23.187188981517771</v>
      </c>
      <c r="F13" s="22">
        <f t="shared" si="0"/>
        <v>13.042793802103747</v>
      </c>
      <c r="G13" s="22">
        <f>2*$C$4*TAN(RADIANS(D13/2))</f>
        <v>1.1522358483615827</v>
      </c>
      <c r="H13" s="23">
        <f t="shared" si="6"/>
        <v>0.64813266470339026</v>
      </c>
      <c r="I13" s="3"/>
      <c r="J13" s="44" t="s">
        <v>21</v>
      </c>
      <c r="K13" s="52" t="s">
        <v>22</v>
      </c>
      <c r="L13" s="61" t="s">
        <v>22</v>
      </c>
      <c r="M13" s="44" t="s">
        <v>21</v>
      </c>
      <c r="N13" s="52" t="s">
        <v>22</v>
      </c>
      <c r="O13" s="61" t="s">
        <v>22</v>
      </c>
    </row>
    <row r="14" spans="2:15" ht="24.95" customHeight="1">
      <c r="B14" s="32" t="s">
        <v>24</v>
      </c>
      <c r="C14" s="19">
        <v>65.099999999999994</v>
      </c>
      <c r="D14" s="20">
        <v>3.2</v>
      </c>
      <c r="E14" s="21">
        <f t="shared" si="5"/>
        <v>25.531911462301654</v>
      </c>
      <c r="F14" s="22">
        <f t="shared" si="0"/>
        <v>14.36170019754468</v>
      </c>
      <c r="G14" s="22">
        <f t="shared" si="1"/>
        <v>1.1173011678634999</v>
      </c>
      <c r="H14" s="23">
        <f t="shared" si="6"/>
        <v>0.6284819069232187</v>
      </c>
      <c r="I14" s="3">
        <v>20</v>
      </c>
      <c r="J14" s="3">
        <v>30</v>
      </c>
      <c r="K14" s="40">
        <f t="shared" si="2"/>
        <v>0.74486744524233328</v>
      </c>
      <c r="L14" s="23">
        <f t="shared" ref="L14:L16" si="9">K14/16*9</f>
        <v>0.41898793794881245</v>
      </c>
      <c r="M14" s="3">
        <v>22</v>
      </c>
      <c r="N14" s="40">
        <f>G14*I14/M14</f>
        <v>1.0157283344213637</v>
      </c>
      <c r="O14" s="23">
        <f t="shared" ref="O14" si="10">N14/16*9</f>
        <v>0.57134718811201712</v>
      </c>
    </row>
    <row r="15" spans="2:15" ht="24.95" customHeight="1">
      <c r="B15" s="32" t="s">
        <v>25</v>
      </c>
      <c r="C15" s="19">
        <v>65.099999999999994</v>
      </c>
      <c r="D15" s="20">
        <v>3.2</v>
      </c>
      <c r="E15" s="21">
        <f t="shared" si="5"/>
        <v>25.531911462301654</v>
      </c>
      <c r="F15" s="22">
        <f t="shared" si="0"/>
        <v>14.36170019754468</v>
      </c>
      <c r="G15" s="22">
        <f t="shared" si="1"/>
        <v>1.1173011678634999</v>
      </c>
      <c r="H15" s="23">
        <f t="shared" si="6"/>
        <v>0.6284819069232187</v>
      </c>
      <c r="I15" s="3">
        <v>20</v>
      </c>
      <c r="J15" s="3">
        <v>30</v>
      </c>
      <c r="K15" s="40">
        <f t="shared" si="2"/>
        <v>0.74486744524233328</v>
      </c>
      <c r="L15" s="23">
        <f t="shared" si="9"/>
        <v>0.41898793794881245</v>
      </c>
      <c r="M15" s="44" t="s">
        <v>21</v>
      </c>
      <c r="N15" s="52" t="s">
        <v>22</v>
      </c>
      <c r="O15" s="53" t="s">
        <v>22</v>
      </c>
    </row>
    <row r="16" spans="2:15" ht="24.95" customHeight="1">
      <c r="B16" s="32" t="s">
        <v>26</v>
      </c>
      <c r="C16" s="19">
        <v>61.6</v>
      </c>
      <c r="D16" s="20">
        <v>2.1</v>
      </c>
      <c r="E16" s="21">
        <f t="shared" si="5"/>
        <v>23.844785615731897</v>
      </c>
      <c r="F16" s="22">
        <f t="shared" si="0"/>
        <v>13.412691908849192</v>
      </c>
      <c r="G16" s="22">
        <f t="shared" si="1"/>
        <v>0.73312035822791544</v>
      </c>
      <c r="H16" s="23">
        <f t="shared" si="6"/>
        <v>0.41238020150320243</v>
      </c>
      <c r="I16" s="3">
        <v>30</v>
      </c>
      <c r="J16" s="3">
        <v>40</v>
      </c>
      <c r="K16" s="40">
        <f t="shared" si="2"/>
        <v>0.54984026867093649</v>
      </c>
      <c r="L16" s="23">
        <f t="shared" si="9"/>
        <v>0.30928515112740179</v>
      </c>
      <c r="M16" s="44" t="s">
        <v>21</v>
      </c>
      <c r="N16" s="52" t="s">
        <v>22</v>
      </c>
      <c r="O16" s="53" t="s">
        <v>22</v>
      </c>
    </row>
    <row r="17" spans="2:15" ht="24.95" customHeight="1">
      <c r="B17" s="32" t="s">
        <v>27</v>
      </c>
      <c r="C17" s="19">
        <v>61.6</v>
      </c>
      <c r="D17" s="20">
        <v>2.9</v>
      </c>
      <c r="E17" s="21">
        <f t="shared" si="5"/>
        <v>23.844785615731897</v>
      </c>
      <c r="F17" s="22">
        <f t="shared" si="0"/>
        <v>13.412691908849192</v>
      </c>
      <c r="G17" s="22">
        <f>2*$C$4*TAN(RADIANS(D17/2))</f>
        <v>1.0125071315262411</v>
      </c>
      <c r="H17" s="23">
        <f t="shared" si="6"/>
        <v>0.56953526148351064</v>
      </c>
      <c r="I17" s="3">
        <v>22</v>
      </c>
      <c r="J17" s="44">
        <v>30</v>
      </c>
      <c r="K17" s="40">
        <f t="shared" si="2"/>
        <v>0.74250522978591016</v>
      </c>
      <c r="L17" s="23">
        <f>K17/16*9</f>
        <v>0.41765919175457444</v>
      </c>
      <c r="M17" s="44" t="s">
        <v>21</v>
      </c>
      <c r="N17" s="52" t="s">
        <v>22</v>
      </c>
      <c r="O17" s="53" t="s">
        <v>22</v>
      </c>
    </row>
    <row r="18" spans="2:15" ht="24.95" customHeight="1" thickBot="1">
      <c r="B18" s="33" t="s">
        <v>28</v>
      </c>
      <c r="C18" s="24">
        <v>60.2</v>
      </c>
      <c r="D18" s="25">
        <v>3.3</v>
      </c>
      <c r="E18" s="26">
        <f t="shared" si="5"/>
        <v>23.187188981517771</v>
      </c>
      <c r="F18" s="27">
        <f>E18/16*9</f>
        <v>13.042793802103747</v>
      </c>
      <c r="G18" s="27">
        <f>2*$C$4*TAN(RADIANS(D18/2))</f>
        <v>1.1522358483615827</v>
      </c>
      <c r="H18" s="28">
        <f>G18/16*9</f>
        <v>0.64813266470339026</v>
      </c>
      <c r="J18" s="44" t="s">
        <v>21</v>
      </c>
      <c r="K18" s="54" t="s">
        <v>22</v>
      </c>
      <c r="L18" s="55" t="s">
        <v>22</v>
      </c>
      <c r="M18" s="56"/>
      <c r="N18" s="54" t="s">
        <v>22</v>
      </c>
      <c r="O18" s="55" t="s">
        <v>22</v>
      </c>
    </row>
    <row r="19" spans="2:15" ht="24.95" customHeight="1" thickBot="1">
      <c r="B19" s="43"/>
      <c r="C19" s="41"/>
      <c r="D19" s="41"/>
      <c r="E19" s="42"/>
      <c r="F19" s="42"/>
      <c r="G19" s="42"/>
      <c r="H19" s="42"/>
    </row>
    <row r="20" spans="2:15" ht="24.95" customHeight="1">
      <c r="B20" s="67" t="s">
        <v>5</v>
      </c>
      <c r="C20" s="72" t="s">
        <v>6</v>
      </c>
      <c r="D20" s="73"/>
      <c r="E20" s="62" t="s">
        <v>7</v>
      </c>
      <c r="F20" s="63"/>
      <c r="G20" s="63"/>
      <c r="H20" s="64"/>
      <c r="J20" s="2" t="s">
        <v>29</v>
      </c>
      <c r="K20" s="70" t="s">
        <v>30</v>
      </c>
      <c r="L20" s="71"/>
      <c r="M20" s="2" t="s">
        <v>31</v>
      </c>
      <c r="N20" s="70" t="s">
        <v>32</v>
      </c>
      <c r="O20" s="71"/>
    </row>
    <row r="21" spans="2:15" ht="24.95" customHeight="1">
      <c r="B21" s="68"/>
      <c r="C21" s="74"/>
      <c r="D21" s="75"/>
      <c r="E21" s="76" t="s">
        <v>13</v>
      </c>
      <c r="F21" s="77"/>
      <c r="G21" s="78" t="s">
        <v>14</v>
      </c>
      <c r="H21" s="79"/>
      <c r="K21" s="80" t="s">
        <v>14</v>
      </c>
      <c r="L21" s="79"/>
      <c r="N21" s="80" t="s">
        <v>14</v>
      </c>
      <c r="O21" s="79"/>
    </row>
    <row r="22" spans="2:15" ht="24.95" customHeight="1" thickBot="1">
      <c r="B22" s="69"/>
      <c r="C22" s="9" t="s">
        <v>15</v>
      </c>
      <c r="D22" s="10" t="s">
        <v>16</v>
      </c>
      <c r="E22" s="11" t="s">
        <v>17</v>
      </c>
      <c r="F22" s="12" t="s">
        <v>18</v>
      </c>
      <c r="G22" s="13" t="s">
        <v>17</v>
      </c>
      <c r="H22" s="14" t="s">
        <v>18</v>
      </c>
      <c r="K22" s="46" t="s">
        <v>17</v>
      </c>
      <c r="L22" s="14" t="s">
        <v>18</v>
      </c>
      <c r="N22" s="46" t="s">
        <v>17</v>
      </c>
      <c r="O22" s="14" t="s">
        <v>18</v>
      </c>
    </row>
    <row r="23" spans="2:15" ht="24.95" customHeight="1" thickBot="1">
      <c r="B23" s="33" t="s">
        <v>33</v>
      </c>
      <c r="C23" s="24">
        <v>111</v>
      </c>
      <c r="D23" s="25">
        <v>75</v>
      </c>
      <c r="E23" s="26">
        <f t="shared" ref="E23" si="11">2*$C$4*TAN(RADIANS(C23/2))</f>
        <v>58.200361146897791</v>
      </c>
      <c r="F23" s="27">
        <f>2*$C$4*TAN(RADIANS(D23/2))</f>
        <v>30.693079519158417</v>
      </c>
      <c r="G23" s="57" t="s">
        <v>22</v>
      </c>
      <c r="H23" s="55" t="s">
        <v>22</v>
      </c>
      <c r="K23" s="45">
        <f>E23/2</f>
        <v>29.100180573448895</v>
      </c>
      <c r="L23" s="28">
        <f>F23/2</f>
        <v>15.346539759579208</v>
      </c>
      <c r="N23" s="45">
        <f>E23/4</f>
        <v>14.550090286724448</v>
      </c>
      <c r="O23" s="28">
        <f>F23/4</f>
        <v>7.6732698797896042</v>
      </c>
    </row>
    <row r="24" spans="2:15" ht="24.95" customHeight="1">
      <c r="B24" s="43" t="s">
        <v>34</v>
      </c>
      <c r="C24" s="41"/>
      <c r="D24" s="41"/>
      <c r="E24" s="42"/>
      <c r="F24" s="42"/>
      <c r="G24" s="42"/>
      <c r="H24" s="42"/>
    </row>
    <row r="32" spans="2:15" ht="24.95" customHeight="1">
      <c r="C32" s="29"/>
      <c r="D32" s="29"/>
    </row>
    <row r="35" spans="2:7" ht="24.95" customHeight="1">
      <c r="B35" s="29"/>
    </row>
    <row r="36" spans="2:7" ht="24.95" customHeight="1">
      <c r="B36" s="29"/>
    </row>
    <row r="37" spans="2:7" ht="24.95" customHeight="1">
      <c r="C37" s="30"/>
      <c r="D37" s="30"/>
      <c r="E37" s="30"/>
      <c r="F37" s="30"/>
      <c r="G37" s="30"/>
    </row>
  </sheetData>
  <sheetProtection algorithmName="SHA-512" hashValue="Nx9OAoKoPfTWtOMMrSbb6X7eci+QixPZRITm2A67aokut2WzQZyNgSMafDmFbPjvRHCKVzsZJ/gzzaCfLgjEnQ==" saltValue="tmo7JrjE4X98VjR8+tBvQw==" spinCount="100000" sheet="1" objects="1" scenarios="1"/>
  <mergeCells count="21">
    <mergeCell ref="B4:B5"/>
    <mergeCell ref="C4:C5"/>
    <mergeCell ref="D4:D5"/>
    <mergeCell ref="B20:B22"/>
    <mergeCell ref="C20:D21"/>
    <mergeCell ref="B8:B10"/>
    <mergeCell ref="C8:D9"/>
    <mergeCell ref="E20:H20"/>
    <mergeCell ref="K20:L20"/>
    <mergeCell ref="N20:O20"/>
    <mergeCell ref="E21:F21"/>
    <mergeCell ref="G21:H21"/>
    <mergeCell ref="K21:L21"/>
    <mergeCell ref="N21:O21"/>
    <mergeCell ref="E8:H8"/>
    <mergeCell ref="K8:L8"/>
    <mergeCell ref="N8:O8"/>
    <mergeCell ref="E9:F9"/>
    <mergeCell ref="G9:H9"/>
    <mergeCell ref="K9:L9"/>
    <mergeCell ref="N9:O9"/>
  </mergeCells>
  <phoneticPr fontId="1"/>
  <pageMargins left="0.51181102362204722" right="0.51181102362204722" top="0.74803149606299213" bottom="0.74803149606299213" header="0.31496062992125984" footer="0.31496062992125984"/>
  <pageSetup paperSize="9" scale="3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moto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 Renzullo</dc:creator>
  <cp:keywords/>
  <dc:description/>
  <cp:lastModifiedBy>Andy Stevenson</cp:lastModifiedBy>
  <cp:revision/>
  <dcterms:created xsi:type="dcterms:W3CDTF">2008-10-03T14:32:03Z</dcterms:created>
  <dcterms:modified xsi:type="dcterms:W3CDTF">2020-09-17T08:23:50Z</dcterms:modified>
  <cp:category/>
  <cp:contentStatus/>
</cp:coreProperties>
</file>